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7" sheetId="1" r:id="rId1"/>
  </sheets>
  <definedNames>
    <definedName name="_xlnm._FilterDatabase" localSheetId="0" hidden="1">'приложение 7'!$C$2:$C$79</definedName>
    <definedName name="_xlnm.Print_Titles" localSheetId="0">'приложение 7'!$6:$7</definedName>
    <definedName name="_xlnm.Print_Area" localSheetId="0">'приложение 7'!$A$1:$G$78</definedName>
  </definedNames>
  <calcPr fullCalcOnLoad="1"/>
</workbook>
</file>

<file path=xl/sharedStrings.xml><?xml version="1.0" encoding="utf-8"?>
<sst xmlns="http://schemas.openxmlformats.org/spreadsheetml/2006/main" count="194" uniqueCount="86">
  <si>
    <t>ЦСР</t>
  </si>
  <si>
    <t>ВР</t>
  </si>
  <si>
    <t>Обслуживание муниципального долга</t>
  </si>
  <si>
    <t>в том числе за счёт безвозмездных поступлений</t>
  </si>
  <si>
    <t xml:space="preserve">всего </t>
  </si>
  <si>
    <t>870</t>
  </si>
  <si>
    <t>Резервные средства</t>
  </si>
  <si>
    <t>810</t>
  </si>
  <si>
    <t>730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</si>
  <si>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</si>
  <si>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</si>
  <si>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</si>
  <si>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</si>
  <si>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</si>
  <si>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</si>
  <si>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610</t>
  </si>
  <si>
    <t>620</t>
  </si>
  <si>
    <t>Субсидии бюджетным учреждениям</t>
  </si>
  <si>
    <t>Субсидии автономным учреждениям</t>
  </si>
  <si>
    <t>110</t>
  </si>
  <si>
    <t>Расходы на выплаты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</si>
  <si>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</t>
  </si>
  <si>
    <t>410</t>
  </si>
  <si>
    <t>Бюджетные инвестиции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</si>
  <si>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</si>
  <si>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</si>
  <si>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</si>
  <si>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</si>
  <si>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ИТОГО:</t>
  </si>
  <si>
    <t>Непрограммные направления расходов местного бюджета</t>
  </si>
  <si>
    <t xml:space="preserve"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</t>
  </si>
  <si>
    <t xml:space="preserve">Муниципальная  программа "Комплексная программа профилактики правонарушений в муниципальном районе Сергиевский Самарской области" 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</si>
  <si>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области"</t>
  </si>
  <si>
    <t>Муниципальная программа "Повышение  безопасности дорожного движения в муниципальном районе Сергиевский Самарской области"</t>
  </si>
  <si>
    <t>Муниципальная программа "Развитие малого и среднего предпринимательства в муниципальном районе Сергиевский"</t>
  </si>
  <si>
    <t>Муниципальная программа "Модернизация объектов коммунальной инфраструктуры в муниципальном районе Сергиевский Самарской области"</t>
  </si>
  <si>
    <t>Муниципальная программа "Экологическая программа территории  муниципального  района Сергиевский"</t>
  </si>
  <si>
    <t xml:space="preserve">Муниципальная программа "Дети муниципального района Сергиевский" </t>
  </si>
  <si>
    <t xml:space="preserve">Муниципальная программа "Устойчивое развитие сельских территорий муниципального района Сергиевский Самарской области" </t>
  </si>
  <si>
    <t xml:space="preserve">Муниципальная  программа  муниципального района Сергиевский "Молодой семье-доступное жилье" </t>
  </si>
  <si>
    <t xml:space="preserve">Муниципальная программа "Развитие физической культуры и спорта муниципального района Сергиевский Самарской области" </t>
  </si>
  <si>
    <t xml:space="preserve"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</t>
  </si>
  <si>
    <t xml:space="preserve">Муниципальная программа "Содержание улично-дорожной сети муниципального района Сергиевский" 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</si>
  <si>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района Сергиевский Самарской области"</t>
  </si>
  <si>
    <t>Муниципальная программа "Обращение с отходами на территории муниципального района Сергиевский"</t>
  </si>
  <si>
    <t xml:space="preserve">Муниципальная программа "Управление муниципальными финансами и муниципальным долгом муниципального района Сергиевский Самарской области" </t>
  </si>
  <si>
    <t xml:space="preserve">Подпрограмма "Организация планирования и исполнения консолидированного бюджета м.р. Сергиевский" 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</si>
  <si>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</t>
  </si>
  <si>
    <t>Подпрограмма "Управление муниципальным долгом муниципального района Сергиевский Самарской области"</t>
  </si>
  <si>
    <t>99 0 00 00000</t>
  </si>
  <si>
    <t>23 0 00 00000</t>
  </si>
  <si>
    <t>01 0 00 00000</t>
  </si>
  <si>
    <t>30 0 00 00000</t>
  </si>
  <si>
    <t>02 0 00 00000</t>
  </si>
  <si>
    <t>03 0 00 00000</t>
  </si>
  <si>
    <t>12 0 00 00000</t>
  </si>
  <si>
    <t>08 0 00 00000</t>
  </si>
  <si>
    <t>16 0 00 00000</t>
  </si>
  <si>
    <t>05 0 00 00000</t>
  </si>
  <si>
    <t>13 0 00 00000</t>
  </si>
  <si>
    <t>09 0 00 00000</t>
  </si>
  <si>
    <t>19 0 00 00000</t>
  </si>
  <si>
    <t>21 0 00 00000</t>
  </si>
  <si>
    <t>10 0 00 00000</t>
  </si>
  <si>
    <t>27 0 00 00000</t>
  </si>
  <si>
    <t>28 0 00 00000</t>
  </si>
  <si>
    <t>18 0 00 00000</t>
  </si>
  <si>
    <t>18 3 00 00000</t>
  </si>
  <si>
    <t>07 0 00 00000</t>
  </si>
  <si>
    <t>14 0 00 00000</t>
  </si>
  <si>
    <t>18 1 00 00000</t>
  </si>
  <si>
    <t xml:space="preserve">Наименование 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</si>
  <si>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Сергиевский"</t>
  </si>
  <si>
    <t>Муниципальная программа "Развитие сферы культуры и туризма на территории муниципального района Сергиевский"</t>
  </si>
  <si>
    <t>22 0 00 00000</t>
  </si>
  <si>
    <t xml:space="preserve">Объём условно утвержденных расходов </t>
  </si>
  <si>
    <t>В С Е Г О с учетом условно утвержденных расходов</t>
  </si>
  <si>
    <t>Суммы на 2021 год, тыс.рублей</t>
  </si>
  <si>
    <t>Муниципальная программа "Профилактика геморрагической лихорадки с почечным синдромом, клещевого вирусного энцефалита и клещевого боррелиоза на территории муниципального района Сергиевский"</t>
  </si>
  <si>
    <t>Приложение 7                                               к  проекту Решения Собрания представителей муниципального района Сергиевский  "О бюджете муниципального района Сергиевский на 2020 год и на плановый период 2021 и 2022 годов"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</si>
  <si>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плановый период 2021 и 2022 годов</t>
  </si>
  <si>
    <t>Суммы на 2022 год, тыс.рублей</t>
  </si>
  <si>
    <t>35 0 00 00000</t>
  </si>
  <si>
    <t>880</t>
  </si>
  <si>
    <t>Муниципальная программа "Поддержка социально-ориентированных некоммерческих организаций, объединений и общественных инициатив граждан"</t>
  </si>
  <si>
    <t>Специальные расходы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</si>
</sst>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  <numFmt numFmtId="175" formatCode="#,##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" fontId="4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 horizontal="left" vertical="justify" wrapText="1" indent="1"/>
    </xf>
    <xf numFmtId="169" fontId="5" fillId="33" borderId="0" xfId="0" applyNumberFormat="1" applyFont="1" applyFill="1" applyAlignment="1">
      <alignment/>
    </xf>
    <xf numFmtId="1" fontId="5" fillId="33" borderId="0" xfId="0" applyNumberFormat="1" applyFont="1" applyFill="1" applyAlignment="1">
      <alignment/>
    </xf>
    <xf numFmtId="49" fontId="6" fillId="33" borderId="10" xfId="0" applyNumberFormat="1" applyFont="1" applyFill="1" applyBorder="1" applyAlignment="1">
      <alignment horizontal="right" wrapText="1"/>
    </xf>
    <xf numFmtId="49" fontId="7" fillId="33" borderId="10" xfId="0" applyNumberFormat="1" applyFont="1" applyFill="1" applyBorder="1" applyAlignment="1">
      <alignment horizontal="right" wrapText="1"/>
    </xf>
    <xf numFmtId="0" fontId="6" fillId="33" borderId="11" xfId="0" applyFont="1" applyFill="1" applyBorder="1" applyAlignment="1">
      <alignment wrapText="1"/>
    </xf>
    <xf numFmtId="168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168" fontId="6" fillId="33" borderId="0" xfId="0" applyNumberFormat="1" applyFont="1" applyFill="1" applyAlignment="1">
      <alignment vertical="justify" wrapText="1"/>
    </xf>
    <xf numFmtId="168" fontId="6" fillId="33" borderId="0" xfId="0" applyNumberFormat="1" applyFont="1" applyFill="1" applyAlignment="1">
      <alignment horizontal="center" vertical="justify" wrapText="1"/>
    </xf>
    <xf numFmtId="3" fontId="7" fillId="33" borderId="10" xfId="0" applyNumberFormat="1" applyFont="1" applyFill="1" applyBorder="1" applyAlignment="1">
      <alignment wrapText="1"/>
    </xf>
    <xf numFmtId="3" fontId="6" fillId="33" borderId="10" xfId="0" applyNumberFormat="1" applyFont="1" applyFill="1" applyBorder="1" applyAlignment="1">
      <alignment wrapText="1"/>
    </xf>
    <xf numFmtId="3" fontId="6" fillId="33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wrapText="1"/>
    </xf>
    <xf numFmtId="168" fontId="6" fillId="33" borderId="0" xfId="0" applyNumberFormat="1" applyFont="1" applyFill="1" applyAlignment="1">
      <alignment horizontal="center" vertical="justify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G79"/>
  <sheetViews>
    <sheetView tabSelected="1" view="pageBreakPreview" zoomScale="90" zoomScaleSheetLayoutView="90" zoomScalePageLayoutView="0" workbookViewId="0" topLeftCell="A1">
      <selection activeCell="A2" sqref="A2"/>
    </sheetView>
  </sheetViews>
  <sheetFormatPr defaultColWidth="9.00390625" defaultRowHeight="12.75"/>
  <cols>
    <col min="1" max="1" width="52.625" style="2" customWidth="1"/>
    <col min="2" max="2" width="17.25390625" style="2" customWidth="1"/>
    <col min="3" max="3" width="9.625" style="2" customWidth="1"/>
    <col min="4" max="5" width="19.75390625" style="6" customWidth="1"/>
    <col min="6" max="7" width="19.75390625" style="2" customWidth="1"/>
    <col min="8" max="16384" width="9.125" style="2" customWidth="1"/>
  </cols>
  <sheetData>
    <row r="2" spans="1:7" ht="126" customHeight="1">
      <c r="A2" s="19"/>
      <c r="B2" s="19"/>
      <c r="C2" s="20"/>
      <c r="D2" s="29"/>
      <c r="E2" s="29"/>
      <c r="F2" s="29" t="s">
        <v>79</v>
      </c>
      <c r="G2" s="29"/>
    </row>
    <row r="3" spans="1:7" ht="29.25" customHeight="1">
      <c r="A3" s="19"/>
      <c r="B3" s="19"/>
      <c r="C3" s="20"/>
      <c r="D3" s="21"/>
      <c r="E3" s="21"/>
      <c r="F3" s="21"/>
      <c r="G3" s="21"/>
    </row>
    <row r="4" spans="1:7" ht="60.75" customHeight="1">
      <c r="A4" s="28" t="s">
        <v>80</v>
      </c>
      <c r="B4" s="28"/>
      <c r="C4" s="28"/>
      <c r="D4" s="28"/>
      <c r="E4" s="28"/>
      <c r="F4" s="28"/>
      <c r="G4" s="28"/>
    </row>
    <row r="5" spans="1:5" ht="18" customHeight="1">
      <c r="A5" s="1"/>
      <c r="B5" s="1"/>
      <c r="C5" s="1"/>
      <c r="D5" s="3"/>
      <c r="E5" s="4"/>
    </row>
    <row r="6" spans="1:7" ht="21.75" customHeight="1">
      <c r="A6" s="30" t="s">
        <v>71</v>
      </c>
      <c r="B6" s="31" t="s">
        <v>0</v>
      </c>
      <c r="C6" s="31" t="s">
        <v>1</v>
      </c>
      <c r="D6" s="27" t="s">
        <v>77</v>
      </c>
      <c r="E6" s="27"/>
      <c r="F6" s="27" t="s">
        <v>81</v>
      </c>
      <c r="G6" s="27"/>
    </row>
    <row r="7" spans="1:7" ht="62.25" customHeight="1">
      <c r="A7" s="30"/>
      <c r="B7" s="31"/>
      <c r="C7" s="31"/>
      <c r="D7" s="10" t="s">
        <v>4</v>
      </c>
      <c r="E7" s="10" t="s">
        <v>3</v>
      </c>
      <c r="F7" s="10" t="s">
        <v>4</v>
      </c>
      <c r="G7" s="10" t="s">
        <v>3</v>
      </c>
    </row>
    <row r="8" spans="1:7" ht="70.5" customHeight="1">
      <c r="A8" s="11" t="s">
        <v>31</v>
      </c>
      <c r="B8" s="8" t="s">
        <v>51</v>
      </c>
      <c r="C8" s="8"/>
      <c r="D8" s="22">
        <f>D9</f>
        <v>550</v>
      </c>
      <c r="E8" s="22">
        <f>E9</f>
        <v>0</v>
      </c>
      <c r="F8" s="22">
        <f>F9</f>
        <v>550</v>
      </c>
      <c r="G8" s="22">
        <f>G9</f>
        <v>0</v>
      </c>
    </row>
    <row r="9" spans="1:7" ht="58.5" customHeight="1">
      <c r="A9" s="12" t="s">
        <v>12</v>
      </c>
      <c r="B9" s="7" t="s">
        <v>51</v>
      </c>
      <c r="C9" s="7" t="s">
        <v>11</v>
      </c>
      <c r="D9" s="23">
        <v>550</v>
      </c>
      <c r="E9" s="24">
        <v>0</v>
      </c>
      <c r="F9" s="23">
        <v>550</v>
      </c>
      <c r="G9" s="24">
        <v>0</v>
      </c>
    </row>
    <row r="10" spans="1:7" ht="66" customHeight="1">
      <c r="A10" s="11" t="s">
        <v>33</v>
      </c>
      <c r="B10" s="8" t="s">
        <v>53</v>
      </c>
      <c r="C10" s="8"/>
      <c r="D10" s="22">
        <f>D11</f>
        <v>877.256</v>
      </c>
      <c r="E10" s="22">
        <f>E11</f>
        <v>0</v>
      </c>
      <c r="F10" s="22">
        <f>F11</f>
        <v>877.256</v>
      </c>
      <c r="G10" s="22">
        <f>G11</f>
        <v>0</v>
      </c>
    </row>
    <row r="11" spans="1:7" ht="58.5" customHeight="1">
      <c r="A11" s="12" t="s">
        <v>12</v>
      </c>
      <c r="B11" s="7" t="s">
        <v>53</v>
      </c>
      <c r="C11" s="7" t="s">
        <v>11</v>
      </c>
      <c r="D11" s="23">
        <v>877.256</v>
      </c>
      <c r="E11" s="23">
        <v>0</v>
      </c>
      <c r="F11" s="23">
        <v>877.256</v>
      </c>
      <c r="G11" s="23">
        <v>0</v>
      </c>
    </row>
    <row r="12" spans="1:7" ht="58.5" customHeight="1">
      <c r="A12" s="11" t="s">
        <v>34</v>
      </c>
      <c r="B12" s="8" t="s">
        <v>54</v>
      </c>
      <c r="C12" s="8"/>
      <c r="D12" s="22">
        <f>D13+D14</f>
        <v>5065.959</v>
      </c>
      <c r="E12" s="22">
        <f>E13+E14</f>
        <v>0</v>
      </c>
      <c r="F12" s="22">
        <f>F13+F14</f>
        <v>5250.974</v>
      </c>
      <c r="G12" s="22">
        <f>G13+G14</f>
        <v>0</v>
      </c>
    </row>
    <row r="13" spans="1:7" ht="58.5" customHeight="1">
      <c r="A13" s="12" t="s">
        <v>12</v>
      </c>
      <c r="B13" s="7" t="s">
        <v>54</v>
      </c>
      <c r="C13" s="7" t="s">
        <v>11</v>
      </c>
      <c r="D13" s="23">
        <v>30</v>
      </c>
      <c r="E13" s="23">
        <v>0</v>
      </c>
      <c r="F13" s="23">
        <v>30</v>
      </c>
      <c r="G13" s="23">
        <v>0</v>
      </c>
    </row>
    <row r="14" spans="1:7" ht="58.5" customHeight="1">
      <c r="A14" s="12" t="s">
        <v>21</v>
      </c>
      <c r="B14" s="7" t="s">
        <v>54</v>
      </c>
      <c r="C14" s="7" t="s">
        <v>7</v>
      </c>
      <c r="D14" s="23">
        <v>5035.959</v>
      </c>
      <c r="E14" s="23">
        <v>0</v>
      </c>
      <c r="F14" s="23">
        <v>5220.974</v>
      </c>
      <c r="G14" s="23">
        <v>0</v>
      </c>
    </row>
    <row r="15" spans="1:7" ht="76.5" customHeight="1">
      <c r="A15" s="11" t="s">
        <v>38</v>
      </c>
      <c r="B15" s="8" t="s">
        <v>58</v>
      </c>
      <c r="C15" s="8"/>
      <c r="D15" s="22">
        <f>D16</f>
        <v>1246.97308</v>
      </c>
      <c r="E15" s="22">
        <f>E16</f>
        <v>246.97308</v>
      </c>
      <c r="F15" s="22">
        <f>F16</f>
        <v>1000</v>
      </c>
      <c r="G15" s="22">
        <f>G16</f>
        <v>0</v>
      </c>
    </row>
    <row r="16" spans="1:7" ht="51" customHeight="1">
      <c r="A16" s="12" t="s">
        <v>12</v>
      </c>
      <c r="B16" s="7" t="s">
        <v>58</v>
      </c>
      <c r="C16" s="7" t="s">
        <v>11</v>
      </c>
      <c r="D16" s="23">
        <v>1246.97308</v>
      </c>
      <c r="E16" s="23">
        <v>246.97308</v>
      </c>
      <c r="F16" s="23">
        <v>1000</v>
      </c>
      <c r="G16" s="23">
        <v>0</v>
      </c>
    </row>
    <row r="17" spans="1:7" ht="57.75" customHeight="1">
      <c r="A17" s="11" t="s">
        <v>73</v>
      </c>
      <c r="B17" s="8" t="s">
        <v>68</v>
      </c>
      <c r="C17" s="8"/>
      <c r="D17" s="22">
        <f>D20+D21+D18+D19</f>
        <v>63294.27586</v>
      </c>
      <c r="E17" s="22">
        <f>E20+E21+E18+E19</f>
        <v>0</v>
      </c>
      <c r="F17" s="22">
        <f>F20+F21+F18+F19</f>
        <v>63294.27586</v>
      </c>
      <c r="G17" s="22">
        <f>G20+G21+G18+G19</f>
        <v>0</v>
      </c>
    </row>
    <row r="18" spans="1:7" ht="36" customHeight="1">
      <c r="A18" s="12" t="s">
        <v>20</v>
      </c>
      <c r="B18" s="7" t="s">
        <v>68</v>
      </c>
      <c r="C18" s="7" t="s">
        <v>19</v>
      </c>
      <c r="D18" s="23">
        <v>10149.21896</v>
      </c>
      <c r="E18" s="24">
        <v>0</v>
      </c>
      <c r="F18" s="23">
        <v>10149.21896</v>
      </c>
      <c r="G18" s="24">
        <v>0</v>
      </c>
    </row>
    <row r="19" spans="1:7" ht="51" customHeight="1">
      <c r="A19" s="12" t="s">
        <v>12</v>
      </c>
      <c r="B19" s="7" t="s">
        <v>68</v>
      </c>
      <c r="C19" s="7" t="s">
        <v>11</v>
      </c>
      <c r="D19" s="23">
        <v>503.26932</v>
      </c>
      <c r="E19" s="23">
        <v>0</v>
      </c>
      <c r="F19" s="23">
        <v>503.26932</v>
      </c>
      <c r="G19" s="23">
        <v>0</v>
      </c>
    </row>
    <row r="20" spans="1:7" ht="26.25" customHeight="1">
      <c r="A20" s="12" t="s">
        <v>17</v>
      </c>
      <c r="B20" s="7" t="s">
        <v>68</v>
      </c>
      <c r="C20" s="7" t="s">
        <v>15</v>
      </c>
      <c r="D20" s="23">
        <f>12024.60691+12550.27261+283</f>
        <v>24857.879520000002</v>
      </c>
      <c r="E20" s="23">
        <v>0</v>
      </c>
      <c r="F20" s="23">
        <f>12024.60691+12550.27261+283</f>
        <v>24857.879520000002</v>
      </c>
      <c r="G20" s="23">
        <v>0</v>
      </c>
    </row>
    <row r="21" spans="1:7" ht="26.25" customHeight="1">
      <c r="A21" s="12" t="s">
        <v>18</v>
      </c>
      <c r="B21" s="7" t="s">
        <v>68</v>
      </c>
      <c r="C21" s="7" t="s">
        <v>16</v>
      </c>
      <c r="D21" s="23">
        <f>26663.90806+1120</f>
        <v>27783.90806</v>
      </c>
      <c r="E21" s="23">
        <v>0</v>
      </c>
      <c r="F21" s="23">
        <f>26663.90806+1120</f>
        <v>27783.90806</v>
      </c>
      <c r="G21" s="23">
        <v>0</v>
      </c>
    </row>
    <row r="22" spans="1:7" ht="99.75" customHeight="1">
      <c r="A22" s="11" t="s">
        <v>72</v>
      </c>
      <c r="B22" s="8" t="s">
        <v>56</v>
      </c>
      <c r="C22" s="8"/>
      <c r="D22" s="22">
        <f>D23+D24</f>
        <v>2290.43772</v>
      </c>
      <c r="E22" s="22">
        <f>E23+E24</f>
        <v>0</v>
      </c>
      <c r="F22" s="22">
        <f>F23+F24</f>
        <v>2590.43772</v>
      </c>
      <c r="G22" s="22">
        <f>G23+G24</f>
        <v>0</v>
      </c>
    </row>
    <row r="23" spans="1:7" ht="24" customHeight="1">
      <c r="A23" s="12" t="s">
        <v>17</v>
      </c>
      <c r="B23" s="7" t="s">
        <v>56</v>
      </c>
      <c r="C23" s="7" t="s">
        <v>15</v>
      </c>
      <c r="D23" s="23">
        <f>1225.43772+485</f>
        <v>1710.43772</v>
      </c>
      <c r="E23" s="23">
        <v>0</v>
      </c>
      <c r="F23" s="23">
        <f>1525.43772+485</f>
        <v>2010.43772</v>
      </c>
      <c r="G23" s="23">
        <v>0</v>
      </c>
    </row>
    <row r="24" spans="1:7" ht="24" customHeight="1">
      <c r="A24" s="12" t="s">
        <v>18</v>
      </c>
      <c r="B24" s="7" t="s">
        <v>56</v>
      </c>
      <c r="C24" s="7" t="s">
        <v>16</v>
      </c>
      <c r="D24" s="23">
        <v>580</v>
      </c>
      <c r="E24" s="23">
        <v>0</v>
      </c>
      <c r="F24" s="23">
        <v>580</v>
      </c>
      <c r="G24" s="23">
        <v>0</v>
      </c>
    </row>
    <row r="25" spans="1:7" ht="69.75" customHeight="1">
      <c r="A25" s="11" t="s">
        <v>40</v>
      </c>
      <c r="B25" s="8" t="s">
        <v>60</v>
      </c>
      <c r="C25" s="8"/>
      <c r="D25" s="22">
        <f>D26</f>
        <v>23577.567</v>
      </c>
      <c r="E25" s="22">
        <f>E26</f>
        <v>0</v>
      </c>
      <c r="F25" s="22">
        <f>F26</f>
        <v>23577.567</v>
      </c>
      <c r="G25" s="22">
        <f>G26</f>
        <v>0</v>
      </c>
    </row>
    <row r="26" spans="1:7" ht="27.75" customHeight="1">
      <c r="A26" s="12" t="s">
        <v>18</v>
      </c>
      <c r="B26" s="7" t="s">
        <v>60</v>
      </c>
      <c r="C26" s="7" t="s">
        <v>16</v>
      </c>
      <c r="D26" s="23">
        <v>23577.567</v>
      </c>
      <c r="E26" s="23">
        <v>0</v>
      </c>
      <c r="F26" s="23">
        <v>23577.567</v>
      </c>
      <c r="G26" s="23">
        <v>0</v>
      </c>
    </row>
    <row r="27" spans="1:7" ht="99.75" customHeight="1">
      <c r="A27" s="11" t="s">
        <v>43</v>
      </c>
      <c r="B27" s="8" t="s">
        <v>63</v>
      </c>
      <c r="C27" s="8"/>
      <c r="D27" s="22">
        <f>D28</f>
        <v>163331.8912</v>
      </c>
      <c r="E27" s="22">
        <f>E28</f>
        <v>155165.29664</v>
      </c>
      <c r="F27" s="22">
        <f>F28</f>
        <v>106867.1072</v>
      </c>
      <c r="G27" s="22">
        <f>G28</f>
        <v>101523.75184</v>
      </c>
    </row>
    <row r="28" spans="1:7" ht="27.75" customHeight="1">
      <c r="A28" s="12" t="s">
        <v>23</v>
      </c>
      <c r="B28" s="7" t="s">
        <v>63</v>
      </c>
      <c r="C28" s="7" t="s">
        <v>22</v>
      </c>
      <c r="D28" s="23">
        <v>163331.8912</v>
      </c>
      <c r="E28" s="25">
        <v>155165.29664</v>
      </c>
      <c r="F28" s="23">
        <v>106867.1072</v>
      </c>
      <c r="G28" s="25">
        <v>101523.75184</v>
      </c>
    </row>
    <row r="29" spans="1:7" ht="69" customHeight="1">
      <c r="A29" s="11" t="s">
        <v>35</v>
      </c>
      <c r="B29" s="8" t="s">
        <v>55</v>
      </c>
      <c r="C29" s="8"/>
      <c r="D29" s="22">
        <f>D30</f>
        <v>951.7853</v>
      </c>
      <c r="E29" s="22">
        <f>E30</f>
        <v>0</v>
      </c>
      <c r="F29" s="22">
        <f>F30</f>
        <v>0</v>
      </c>
      <c r="G29" s="22">
        <f>G30</f>
        <v>0</v>
      </c>
    </row>
    <row r="30" spans="1:7" ht="54" customHeight="1">
      <c r="A30" s="12" t="s">
        <v>12</v>
      </c>
      <c r="B30" s="7" t="s">
        <v>55</v>
      </c>
      <c r="C30" s="7" t="s">
        <v>11</v>
      </c>
      <c r="D30" s="23">
        <f>701.7853+250</f>
        <v>951.7853</v>
      </c>
      <c r="E30" s="23">
        <v>0</v>
      </c>
      <c r="F30" s="23">
        <v>0</v>
      </c>
      <c r="G30" s="23">
        <v>0</v>
      </c>
    </row>
    <row r="31" spans="1:7" ht="54" customHeight="1">
      <c r="A31" s="11" t="s">
        <v>39</v>
      </c>
      <c r="B31" s="8" t="s">
        <v>59</v>
      </c>
      <c r="C31" s="8"/>
      <c r="D31" s="22">
        <f>D32</f>
        <v>3647.6905</v>
      </c>
      <c r="E31" s="22">
        <f>E32</f>
        <v>2255.8</v>
      </c>
      <c r="F31" s="22">
        <f>F32</f>
        <v>1391.8905</v>
      </c>
      <c r="G31" s="22">
        <f>G32</f>
        <v>0</v>
      </c>
    </row>
    <row r="32" spans="1:7" ht="40.5" customHeight="1">
      <c r="A32" s="12" t="s">
        <v>27</v>
      </c>
      <c r="B32" s="7" t="s">
        <v>59</v>
      </c>
      <c r="C32" s="7" t="s">
        <v>26</v>
      </c>
      <c r="D32" s="23">
        <v>3647.6905</v>
      </c>
      <c r="E32" s="25">
        <v>2255.8</v>
      </c>
      <c r="F32" s="23">
        <v>1391.8905</v>
      </c>
      <c r="G32" s="25">
        <v>0</v>
      </c>
    </row>
    <row r="33" spans="1:7" ht="68.25" customHeight="1">
      <c r="A33" s="11" t="s">
        <v>47</v>
      </c>
      <c r="B33" s="8" t="s">
        <v>69</v>
      </c>
      <c r="C33" s="8"/>
      <c r="D33" s="22">
        <f>D34</f>
        <v>22000</v>
      </c>
      <c r="E33" s="22">
        <f>E34</f>
        <v>0</v>
      </c>
      <c r="F33" s="22">
        <f>F34</f>
        <v>25000</v>
      </c>
      <c r="G33" s="22">
        <f>G34</f>
        <v>0</v>
      </c>
    </row>
    <row r="34" spans="1:7" ht="30.75" customHeight="1">
      <c r="A34" s="12" t="s">
        <v>17</v>
      </c>
      <c r="B34" s="7" t="s">
        <v>69</v>
      </c>
      <c r="C34" s="7" t="s">
        <v>15</v>
      </c>
      <c r="D34" s="23">
        <v>22000</v>
      </c>
      <c r="E34" s="23">
        <v>0</v>
      </c>
      <c r="F34" s="23">
        <v>25000</v>
      </c>
      <c r="G34" s="23">
        <v>0</v>
      </c>
    </row>
    <row r="35" spans="1:7" ht="30.75" customHeight="1">
      <c r="A35" s="11" t="s">
        <v>37</v>
      </c>
      <c r="B35" s="8" t="s">
        <v>57</v>
      </c>
      <c r="C35" s="8"/>
      <c r="D35" s="22">
        <f>D36</f>
        <v>302.38284</v>
      </c>
      <c r="E35" s="22">
        <f>E36</f>
        <v>302.38284</v>
      </c>
      <c r="F35" s="22">
        <f>F36</f>
        <v>0</v>
      </c>
      <c r="G35" s="22">
        <f>G36</f>
        <v>0</v>
      </c>
    </row>
    <row r="36" spans="1:7" ht="30.75" customHeight="1">
      <c r="A36" s="12" t="s">
        <v>17</v>
      </c>
      <c r="B36" s="7" t="s">
        <v>57</v>
      </c>
      <c r="C36" s="7" t="s">
        <v>15</v>
      </c>
      <c r="D36" s="23">
        <v>302.38284</v>
      </c>
      <c r="E36" s="23">
        <v>302.38284</v>
      </c>
      <c r="F36" s="23">
        <v>0</v>
      </c>
      <c r="G36" s="23">
        <v>0</v>
      </c>
    </row>
    <row r="37" spans="1:7" ht="68.25" customHeight="1">
      <c r="A37" s="11" t="s">
        <v>45</v>
      </c>
      <c r="B37" s="8" t="s">
        <v>66</v>
      </c>
      <c r="C37" s="8"/>
      <c r="D37" s="22">
        <f>D38+D40</f>
        <v>10543.630720000003</v>
      </c>
      <c r="E37" s="22">
        <f>E38+E40</f>
        <v>0</v>
      </c>
      <c r="F37" s="22">
        <f>F38+F40</f>
        <v>10543.630720000003</v>
      </c>
      <c r="G37" s="22">
        <f>G38+G40</f>
        <v>0</v>
      </c>
    </row>
    <row r="38" spans="1:7" ht="54.75" customHeight="1">
      <c r="A38" s="12" t="s">
        <v>48</v>
      </c>
      <c r="B38" s="7" t="s">
        <v>70</v>
      </c>
      <c r="C38" s="7"/>
      <c r="D38" s="23">
        <f>D39</f>
        <v>1000</v>
      </c>
      <c r="E38" s="23">
        <f>E39</f>
        <v>0</v>
      </c>
      <c r="F38" s="23">
        <f>F39</f>
        <v>1000</v>
      </c>
      <c r="G38" s="23">
        <f>G39</f>
        <v>0</v>
      </c>
    </row>
    <row r="39" spans="1:7" ht="28.5" customHeight="1">
      <c r="A39" s="12" t="s">
        <v>2</v>
      </c>
      <c r="B39" s="7" t="s">
        <v>70</v>
      </c>
      <c r="C39" s="7" t="s">
        <v>8</v>
      </c>
      <c r="D39" s="23">
        <v>1000</v>
      </c>
      <c r="E39" s="24">
        <v>0</v>
      </c>
      <c r="F39" s="23">
        <v>1000</v>
      </c>
      <c r="G39" s="24">
        <v>0</v>
      </c>
    </row>
    <row r="40" spans="1:7" ht="53.25" customHeight="1">
      <c r="A40" s="12" t="s">
        <v>46</v>
      </c>
      <c r="B40" s="7" t="s">
        <v>67</v>
      </c>
      <c r="C40" s="7"/>
      <c r="D40" s="23">
        <f>D41+D42+D43</f>
        <v>9543.630720000003</v>
      </c>
      <c r="E40" s="23">
        <f>E41+E42+E43</f>
        <v>0</v>
      </c>
      <c r="F40" s="23">
        <f>F41+F42+F43</f>
        <v>9543.630720000003</v>
      </c>
      <c r="G40" s="23">
        <f>G41+G42+G43</f>
        <v>0</v>
      </c>
    </row>
    <row r="41" spans="1:7" ht="42.75" customHeight="1">
      <c r="A41" s="12" t="s">
        <v>10</v>
      </c>
      <c r="B41" s="7" t="s">
        <v>67</v>
      </c>
      <c r="C41" s="7" t="s">
        <v>9</v>
      </c>
      <c r="D41" s="23">
        <f>447.817+8945.95036</f>
        <v>9393.767360000002</v>
      </c>
      <c r="E41" s="24">
        <v>0</v>
      </c>
      <c r="F41" s="23">
        <f>447.817+8945.95036</f>
        <v>9393.767360000002</v>
      </c>
      <c r="G41" s="24">
        <v>0</v>
      </c>
    </row>
    <row r="42" spans="1:7" ht="48.75" customHeight="1">
      <c r="A42" s="12" t="s">
        <v>12</v>
      </c>
      <c r="B42" s="7" t="s">
        <v>67</v>
      </c>
      <c r="C42" s="7" t="s">
        <v>11</v>
      </c>
      <c r="D42" s="23">
        <f>26.66336+121</f>
        <v>147.66336</v>
      </c>
      <c r="E42" s="24">
        <v>0</v>
      </c>
      <c r="F42" s="23">
        <f>26.66336+121</f>
        <v>147.66336</v>
      </c>
      <c r="G42" s="24">
        <v>0</v>
      </c>
    </row>
    <row r="43" spans="1:7" ht="24" customHeight="1">
      <c r="A43" s="12" t="s">
        <v>2</v>
      </c>
      <c r="B43" s="7" t="s">
        <v>67</v>
      </c>
      <c r="C43" s="7" t="s">
        <v>8</v>
      </c>
      <c r="D43" s="23">
        <f>2+0.2</f>
        <v>2.2</v>
      </c>
      <c r="E43" s="24">
        <v>0</v>
      </c>
      <c r="F43" s="23">
        <f>2+0.2</f>
        <v>2.2</v>
      </c>
      <c r="G43" s="24">
        <v>0</v>
      </c>
    </row>
    <row r="44" spans="1:7" ht="63" customHeight="1">
      <c r="A44" s="11" t="s">
        <v>41</v>
      </c>
      <c r="B44" s="8" t="s">
        <v>61</v>
      </c>
      <c r="C44" s="8"/>
      <c r="D44" s="22">
        <f>D45+D46+D47</f>
        <v>9343.3538</v>
      </c>
      <c r="E44" s="22">
        <f>E45+E46+E47</f>
        <v>0</v>
      </c>
      <c r="F44" s="22">
        <f>F45+F46+F47</f>
        <v>9343.3538</v>
      </c>
      <c r="G44" s="22">
        <f>G45+G46+G47</f>
        <v>0</v>
      </c>
    </row>
    <row r="45" spans="1:7" ht="37.5" customHeight="1">
      <c r="A45" s="12" t="s">
        <v>20</v>
      </c>
      <c r="B45" s="7" t="s">
        <v>61</v>
      </c>
      <c r="C45" s="7" t="s">
        <v>19</v>
      </c>
      <c r="D45" s="23">
        <v>7859.0038</v>
      </c>
      <c r="E45" s="24">
        <v>0</v>
      </c>
      <c r="F45" s="23">
        <v>7859.0038</v>
      </c>
      <c r="G45" s="24">
        <v>0</v>
      </c>
    </row>
    <row r="46" spans="1:7" ht="52.5" customHeight="1">
      <c r="A46" s="12" t="s">
        <v>12</v>
      </c>
      <c r="B46" s="7" t="s">
        <v>61</v>
      </c>
      <c r="C46" s="7" t="s">
        <v>11</v>
      </c>
      <c r="D46" s="23">
        <v>1358.85</v>
      </c>
      <c r="E46" s="24">
        <v>0</v>
      </c>
      <c r="F46" s="23">
        <v>1358.85</v>
      </c>
      <c r="G46" s="24">
        <v>0</v>
      </c>
    </row>
    <row r="47" spans="1:7" ht="25.5" customHeight="1">
      <c r="A47" s="12" t="s">
        <v>14</v>
      </c>
      <c r="B47" s="7" t="s">
        <v>61</v>
      </c>
      <c r="C47" s="7" t="s">
        <v>13</v>
      </c>
      <c r="D47" s="23">
        <v>125.5</v>
      </c>
      <c r="E47" s="24">
        <v>0</v>
      </c>
      <c r="F47" s="23">
        <v>125.5</v>
      </c>
      <c r="G47" s="24">
        <v>0</v>
      </c>
    </row>
    <row r="48" spans="1:7" ht="50.25" customHeight="1">
      <c r="A48" s="11" t="s">
        <v>42</v>
      </c>
      <c r="B48" s="8" t="s">
        <v>62</v>
      </c>
      <c r="C48" s="8"/>
      <c r="D48" s="22">
        <f>D49</f>
        <v>53022.194279999996</v>
      </c>
      <c r="E48" s="22">
        <f>E49</f>
        <v>0</v>
      </c>
      <c r="F48" s="22">
        <f>F49</f>
        <v>53022.194279999996</v>
      </c>
      <c r="G48" s="22">
        <f>G49</f>
        <v>0</v>
      </c>
    </row>
    <row r="49" spans="1:7" ht="51" customHeight="1">
      <c r="A49" s="12" t="s">
        <v>12</v>
      </c>
      <c r="B49" s="7" t="s">
        <v>62</v>
      </c>
      <c r="C49" s="7" t="s">
        <v>11</v>
      </c>
      <c r="D49" s="23">
        <f>21061.54421+31960.65007</f>
        <v>53022.194279999996</v>
      </c>
      <c r="E49" s="23">
        <v>0</v>
      </c>
      <c r="F49" s="23">
        <f>21061.54421+31960.65007</f>
        <v>53022.194279999996</v>
      </c>
      <c r="G49" s="23">
        <v>0</v>
      </c>
    </row>
    <row r="50" spans="1:7" ht="102.75" customHeight="1">
      <c r="A50" s="11" t="s">
        <v>78</v>
      </c>
      <c r="B50" s="8" t="s">
        <v>74</v>
      </c>
      <c r="C50" s="8"/>
      <c r="D50" s="22">
        <f>D51+D52+D53</f>
        <v>1501.27588</v>
      </c>
      <c r="E50" s="22">
        <f>E51+E52+E53</f>
        <v>0</v>
      </c>
      <c r="F50" s="22">
        <f>F51+F52+F53</f>
        <v>1501.27588</v>
      </c>
      <c r="G50" s="22">
        <f>G51+G52+G53</f>
        <v>0</v>
      </c>
    </row>
    <row r="51" spans="1:7" ht="51" customHeight="1">
      <c r="A51" s="12" t="s">
        <v>12</v>
      </c>
      <c r="B51" s="7" t="s">
        <v>74</v>
      </c>
      <c r="C51" s="7" t="s">
        <v>11</v>
      </c>
      <c r="D51" s="23">
        <f>68.02405+4.2</f>
        <v>72.22405</v>
      </c>
      <c r="E51" s="23">
        <v>0</v>
      </c>
      <c r="F51" s="23">
        <f>68.02405+4.2</f>
        <v>72.22405</v>
      </c>
      <c r="G51" s="23">
        <v>0</v>
      </c>
    </row>
    <row r="52" spans="1:7" ht="29.25" customHeight="1">
      <c r="A52" s="12" t="s">
        <v>17</v>
      </c>
      <c r="B52" s="7" t="s">
        <v>74</v>
      </c>
      <c r="C52" s="7" t="s">
        <v>15</v>
      </c>
      <c r="D52" s="23">
        <f>48.02227+34.38396+21</f>
        <v>103.40623</v>
      </c>
      <c r="E52" s="23">
        <v>0</v>
      </c>
      <c r="F52" s="23">
        <f>48.02227+34.38396+21</f>
        <v>103.40623</v>
      </c>
      <c r="G52" s="23">
        <v>0</v>
      </c>
    </row>
    <row r="53" spans="1:7" ht="29.25" customHeight="1">
      <c r="A53" s="12" t="s">
        <v>18</v>
      </c>
      <c r="B53" s="7" t="s">
        <v>74</v>
      </c>
      <c r="C53" s="7" t="s">
        <v>16</v>
      </c>
      <c r="D53" s="23">
        <f>1190.4008+135.2448</f>
        <v>1325.6455999999998</v>
      </c>
      <c r="E53" s="23">
        <v>0</v>
      </c>
      <c r="F53" s="23">
        <f>1190.4008+135.2448</f>
        <v>1325.6455999999998</v>
      </c>
      <c r="G53" s="23">
        <v>0</v>
      </c>
    </row>
    <row r="54" spans="1:7" ht="78.75">
      <c r="A54" s="11" t="s">
        <v>30</v>
      </c>
      <c r="B54" s="8" t="s">
        <v>50</v>
      </c>
      <c r="C54" s="13"/>
      <c r="D54" s="22">
        <f>D56+D57+D58+D59+D60+D55</f>
        <v>117597.91179</v>
      </c>
      <c r="E54" s="22">
        <f>E56+E57+E58+E59+E60+E55</f>
        <v>0</v>
      </c>
      <c r="F54" s="22">
        <f>F56+F57+F58+F59+F60+F55</f>
        <v>120376.51083</v>
      </c>
      <c r="G54" s="22">
        <f>G56+G57+G58+G59+G60+G55</f>
        <v>0</v>
      </c>
    </row>
    <row r="55" spans="1:7" ht="34.5" customHeight="1">
      <c r="A55" s="12" t="s">
        <v>20</v>
      </c>
      <c r="B55" s="7" t="s">
        <v>50</v>
      </c>
      <c r="C55" s="7" t="s">
        <v>19</v>
      </c>
      <c r="D55" s="23">
        <v>4076.80497</v>
      </c>
      <c r="E55" s="23">
        <v>0</v>
      </c>
      <c r="F55" s="23">
        <v>4076.80497</v>
      </c>
      <c r="G55" s="23">
        <v>0</v>
      </c>
    </row>
    <row r="56" spans="1:7" ht="30">
      <c r="A56" s="12" t="s">
        <v>10</v>
      </c>
      <c r="B56" s="7" t="s">
        <v>50</v>
      </c>
      <c r="C56" s="7" t="s">
        <v>9</v>
      </c>
      <c r="D56" s="23">
        <f>1537.21574+27448.48863+3653.1877</f>
        <v>32638.892069999998</v>
      </c>
      <c r="E56" s="23">
        <v>0</v>
      </c>
      <c r="F56" s="23">
        <f>1337.21574+27448.48863+3653.1877</f>
        <v>32438.892069999998</v>
      </c>
      <c r="G56" s="23">
        <v>0</v>
      </c>
    </row>
    <row r="57" spans="1:7" ht="45">
      <c r="A57" s="12" t="s">
        <v>12</v>
      </c>
      <c r="B57" s="7" t="s">
        <v>50</v>
      </c>
      <c r="C57" s="7" t="s">
        <v>11</v>
      </c>
      <c r="D57" s="23">
        <f>1715.9516+2706.706+378.9+500</f>
        <v>5301.5576</v>
      </c>
      <c r="E57" s="23">
        <v>0</v>
      </c>
      <c r="F57" s="23">
        <f>1715.9516+2706.706+378.9+500</f>
        <v>5301.5576</v>
      </c>
      <c r="G57" s="23">
        <v>0</v>
      </c>
    </row>
    <row r="58" spans="1:7" ht="15">
      <c r="A58" s="12" t="s">
        <v>17</v>
      </c>
      <c r="B58" s="7" t="s">
        <v>50</v>
      </c>
      <c r="C58" s="7" t="s">
        <v>15</v>
      </c>
      <c r="D58" s="23">
        <v>9500</v>
      </c>
      <c r="E58" s="23">
        <v>0</v>
      </c>
      <c r="F58" s="23">
        <v>10935.40193</v>
      </c>
      <c r="G58" s="23">
        <v>0</v>
      </c>
    </row>
    <row r="59" spans="1:7" ht="21" customHeight="1">
      <c r="A59" s="12" t="s">
        <v>18</v>
      </c>
      <c r="B59" s="7" t="s">
        <v>50</v>
      </c>
      <c r="C59" s="7" t="s">
        <v>16</v>
      </c>
      <c r="D59" s="23">
        <f>9762.80353+56228.71602</f>
        <v>65991.51955</v>
      </c>
      <c r="E59" s="23">
        <v>0</v>
      </c>
      <c r="F59" s="23">
        <f>8762.80353+58771.91313</f>
        <v>67534.71666</v>
      </c>
      <c r="G59" s="23">
        <v>0</v>
      </c>
    </row>
    <row r="60" spans="1:7" ht="21" customHeight="1">
      <c r="A60" s="12" t="s">
        <v>14</v>
      </c>
      <c r="B60" s="7" t="s">
        <v>50</v>
      </c>
      <c r="C60" s="7" t="s">
        <v>13</v>
      </c>
      <c r="D60" s="23">
        <f>87.1376+2</f>
        <v>89.1376</v>
      </c>
      <c r="E60" s="23">
        <v>0</v>
      </c>
      <c r="F60" s="23">
        <f>87.1376+2</f>
        <v>89.1376</v>
      </c>
      <c r="G60" s="23">
        <v>0</v>
      </c>
    </row>
    <row r="61" spans="1:7" ht="47.25">
      <c r="A61" s="11" t="s">
        <v>36</v>
      </c>
      <c r="B61" s="8" t="s">
        <v>64</v>
      </c>
      <c r="C61" s="8"/>
      <c r="D61" s="22">
        <f>D62</f>
        <v>1475</v>
      </c>
      <c r="E61" s="22">
        <f>E62</f>
        <v>0</v>
      </c>
      <c r="F61" s="22">
        <f>F62</f>
        <v>1325</v>
      </c>
      <c r="G61" s="22">
        <f>G62</f>
        <v>0</v>
      </c>
    </row>
    <row r="62" spans="1:7" ht="45">
      <c r="A62" s="12" t="s">
        <v>12</v>
      </c>
      <c r="B62" s="7" t="s">
        <v>64</v>
      </c>
      <c r="C62" s="7" t="s">
        <v>11</v>
      </c>
      <c r="D62" s="23">
        <v>1475</v>
      </c>
      <c r="E62" s="25">
        <v>0</v>
      </c>
      <c r="F62" s="23">
        <v>1325</v>
      </c>
      <c r="G62" s="25">
        <v>0</v>
      </c>
    </row>
    <row r="63" spans="1:7" ht="47.25">
      <c r="A63" s="14" t="s">
        <v>44</v>
      </c>
      <c r="B63" s="8" t="s">
        <v>65</v>
      </c>
      <c r="C63" s="8"/>
      <c r="D63" s="22">
        <f>D64</f>
        <v>1430</v>
      </c>
      <c r="E63" s="22">
        <f>E64</f>
        <v>0</v>
      </c>
      <c r="F63" s="22">
        <f>F64</f>
        <v>1430</v>
      </c>
      <c r="G63" s="22">
        <f>G64</f>
        <v>0</v>
      </c>
    </row>
    <row r="64" spans="1:7" ht="45">
      <c r="A64" s="12" t="s">
        <v>12</v>
      </c>
      <c r="B64" s="7" t="s">
        <v>65</v>
      </c>
      <c r="C64" s="7" t="s">
        <v>11</v>
      </c>
      <c r="D64" s="23">
        <v>1430</v>
      </c>
      <c r="E64" s="25">
        <v>0</v>
      </c>
      <c r="F64" s="23">
        <v>1430</v>
      </c>
      <c r="G64" s="25">
        <v>0</v>
      </c>
    </row>
    <row r="65" spans="1:7" ht="110.25">
      <c r="A65" s="11" t="s">
        <v>32</v>
      </c>
      <c r="B65" s="8" t="s">
        <v>52</v>
      </c>
      <c r="C65" s="8"/>
      <c r="D65" s="22">
        <f>D66</f>
        <v>55</v>
      </c>
      <c r="E65" s="22">
        <f>E66</f>
        <v>0</v>
      </c>
      <c r="F65" s="22">
        <f>F66</f>
        <v>55</v>
      </c>
      <c r="G65" s="22">
        <f>G66</f>
        <v>0</v>
      </c>
    </row>
    <row r="66" spans="1:7" ht="45">
      <c r="A66" s="12" t="s">
        <v>12</v>
      </c>
      <c r="B66" s="7" t="s">
        <v>52</v>
      </c>
      <c r="C66" s="7" t="s">
        <v>11</v>
      </c>
      <c r="D66" s="23">
        <v>55</v>
      </c>
      <c r="E66" s="24">
        <v>0</v>
      </c>
      <c r="F66" s="23">
        <v>55</v>
      </c>
      <c r="G66" s="24">
        <v>0</v>
      </c>
    </row>
    <row r="67" spans="1:7" ht="63.75" customHeight="1">
      <c r="A67" s="11" t="s">
        <v>84</v>
      </c>
      <c r="B67" s="8" t="s">
        <v>82</v>
      </c>
      <c r="C67" s="8"/>
      <c r="D67" s="22">
        <f>D68+D69+D70</f>
        <v>3502.3709000000003</v>
      </c>
      <c r="E67" s="22">
        <f>E68+E69+E70</f>
        <v>0</v>
      </c>
      <c r="F67" s="22">
        <f>F68+F69+F70</f>
        <v>3502.3709000000003</v>
      </c>
      <c r="G67" s="22">
        <f>G68+G69+G70</f>
        <v>0</v>
      </c>
    </row>
    <row r="68" spans="1:7" ht="51.75" customHeight="1">
      <c r="A68" s="9" t="s">
        <v>20</v>
      </c>
      <c r="B68" s="7" t="s">
        <v>82</v>
      </c>
      <c r="C68" s="7" t="s">
        <v>19</v>
      </c>
      <c r="D68" s="23">
        <v>3239.5709</v>
      </c>
      <c r="E68" s="23">
        <v>0</v>
      </c>
      <c r="F68" s="23">
        <v>3239.5709</v>
      </c>
      <c r="G68" s="23">
        <v>0</v>
      </c>
    </row>
    <row r="69" spans="1:7" ht="51.75" customHeight="1">
      <c r="A69" s="9" t="s">
        <v>12</v>
      </c>
      <c r="B69" s="7" t="s">
        <v>82</v>
      </c>
      <c r="C69" s="7" t="s">
        <v>11</v>
      </c>
      <c r="D69" s="23">
        <v>62.8</v>
      </c>
      <c r="E69" s="23">
        <v>0</v>
      </c>
      <c r="F69" s="23">
        <v>62.8</v>
      </c>
      <c r="G69" s="23">
        <v>0</v>
      </c>
    </row>
    <row r="70" spans="1:7" ht="28.5" customHeight="1">
      <c r="A70" s="9" t="s">
        <v>85</v>
      </c>
      <c r="B70" s="7" t="s">
        <v>82</v>
      </c>
      <c r="C70" s="7" t="s">
        <v>83</v>
      </c>
      <c r="D70" s="23">
        <v>200</v>
      </c>
      <c r="E70" s="23">
        <v>0</v>
      </c>
      <c r="F70" s="23">
        <v>200</v>
      </c>
      <c r="G70" s="23">
        <v>0</v>
      </c>
    </row>
    <row r="71" spans="1:7" ht="31.5">
      <c r="A71" s="11" t="s">
        <v>29</v>
      </c>
      <c r="B71" s="8" t="s">
        <v>49</v>
      </c>
      <c r="C71" s="8"/>
      <c r="D71" s="22">
        <f>D72+D73+D74+D75</f>
        <v>4604.89996</v>
      </c>
      <c r="E71" s="22">
        <f>E72+E73+E74+E75</f>
        <v>0</v>
      </c>
      <c r="F71" s="22">
        <f>F72+F73+F74+F75</f>
        <v>4604.89996</v>
      </c>
      <c r="G71" s="22">
        <f>G72+G73+G74+G75</f>
        <v>0</v>
      </c>
    </row>
    <row r="72" spans="1:7" ht="35.25" customHeight="1">
      <c r="A72" s="12" t="s">
        <v>10</v>
      </c>
      <c r="B72" s="7" t="s">
        <v>49</v>
      </c>
      <c r="C72" s="7" t="s">
        <v>9</v>
      </c>
      <c r="D72" s="23">
        <v>1200.17766</v>
      </c>
      <c r="E72" s="24">
        <v>0</v>
      </c>
      <c r="F72" s="23">
        <v>1200.17766</v>
      </c>
      <c r="G72" s="24">
        <v>0</v>
      </c>
    </row>
    <row r="73" spans="1:7" ht="45">
      <c r="A73" s="12" t="s">
        <v>12</v>
      </c>
      <c r="B73" s="7" t="s">
        <v>49</v>
      </c>
      <c r="C73" s="7" t="s">
        <v>11</v>
      </c>
      <c r="D73" s="23">
        <v>204.7223</v>
      </c>
      <c r="E73" s="24">
        <v>0</v>
      </c>
      <c r="F73" s="23">
        <v>204.7223</v>
      </c>
      <c r="G73" s="24">
        <v>0</v>
      </c>
    </row>
    <row r="74" spans="1:7" ht="30">
      <c r="A74" s="12" t="s">
        <v>25</v>
      </c>
      <c r="B74" s="7" t="s">
        <v>49</v>
      </c>
      <c r="C74" s="7" t="s">
        <v>24</v>
      </c>
      <c r="D74" s="23">
        <v>2200</v>
      </c>
      <c r="E74" s="24">
        <v>0</v>
      </c>
      <c r="F74" s="23">
        <v>2200</v>
      </c>
      <c r="G74" s="24">
        <v>0</v>
      </c>
    </row>
    <row r="75" spans="1:7" ht="22.5" customHeight="1">
      <c r="A75" s="12" t="s">
        <v>6</v>
      </c>
      <c r="B75" s="7" t="s">
        <v>49</v>
      </c>
      <c r="C75" s="7" t="s">
        <v>5</v>
      </c>
      <c r="D75" s="23">
        <v>1000</v>
      </c>
      <c r="E75" s="24">
        <v>0</v>
      </c>
      <c r="F75" s="23">
        <v>1000</v>
      </c>
      <c r="G75" s="24">
        <v>0</v>
      </c>
    </row>
    <row r="76" spans="1:7" ht="21.75" customHeight="1">
      <c r="A76" s="15" t="s">
        <v>28</v>
      </c>
      <c r="B76" s="16"/>
      <c r="C76" s="16"/>
      <c r="D76" s="26">
        <f>SUM(D8+D10+D12+D15+D17+D22+D25+D27+D29+D31+D33+D35+D37+D44+D48+D54+D61+D63+D65+D67+D71+D50)</f>
        <v>490211.85582999996</v>
      </c>
      <c r="E76" s="26">
        <f>SUM(E8+E10+E12+E15+E17+E22+E25+E27+E29+E31+E33+E35+E37+E44+E48+E54+E61+E63+E65+E67+E71+E50)</f>
        <v>157970.45255999998</v>
      </c>
      <c r="F76" s="26">
        <f>SUM(F8+F10+F12+F15+F17+F22+F25+F27+F29+F31+F33+F35+F37+F44+F48+F54+F61+F63+F65+F67+F71+F50)</f>
        <v>436103.74465</v>
      </c>
      <c r="G76" s="26">
        <f>SUM(G8+G10+G12+G15+G17+G22+G25+G27+G29+G31+G33+G35+G37+G44+G48+G54+G61+G63+G65+G67+G71+G50)</f>
        <v>101523.75184</v>
      </c>
    </row>
    <row r="77" spans="1:7" ht="21" customHeight="1">
      <c r="A77" s="17" t="s">
        <v>75</v>
      </c>
      <c r="B77" s="18"/>
      <c r="C77" s="18"/>
      <c r="D77" s="24">
        <v>12600</v>
      </c>
      <c r="E77" s="24"/>
      <c r="F77" s="24">
        <v>23000</v>
      </c>
      <c r="G77" s="24"/>
    </row>
    <row r="78" spans="1:7" ht="31.5">
      <c r="A78" s="17" t="s">
        <v>76</v>
      </c>
      <c r="B78" s="18"/>
      <c r="C78" s="18"/>
      <c r="D78" s="26">
        <f>SUM(D76+D77)</f>
        <v>502811.85582999996</v>
      </c>
      <c r="E78" s="26">
        <f>SUM(E76+E77)</f>
        <v>157970.45255999998</v>
      </c>
      <c r="F78" s="26">
        <f>SUM(F76+F77)</f>
        <v>459103.74465</v>
      </c>
      <c r="G78" s="26">
        <f>SUM(G76+G77)</f>
        <v>101523.75184</v>
      </c>
    </row>
    <row r="79" ht="12.75">
      <c r="D79" s="5"/>
    </row>
  </sheetData>
  <sheetProtection/>
  <autoFilter ref="C2:C79"/>
  <mergeCells count="8">
    <mergeCell ref="F6:G6"/>
    <mergeCell ref="A4:G4"/>
    <mergeCell ref="F2:G2"/>
    <mergeCell ref="D6:E6"/>
    <mergeCell ref="A6:A7"/>
    <mergeCell ref="B6:B7"/>
    <mergeCell ref="C6:C7"/>
    <mergeCell ref="D2:E2"/>
  </mergeCells>
  <printOptions/>
  <pageMargins left="0.5905511811023623" right="0.15748031496062992" top="0.5905511811023623" bottom="0.4330708661417323" header="0.5118110236220472" footer="0.2755905511811024"/>
  <pageSetup fitToHeight="15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Лариса</cp:lastModifiedBy>
  <cp:lastPrinted>2019-10-31T09:45:27Z</cp:lastPrinted>
  <dcterms:created xsi:type="dcterms:W3CDTF">2007-10-25T07:07:19Z</dcterms:created>
  <dcterms:modified xsi:type="dcterms:W3CDTF">2019-10-31T09:46:45Z</dcterms:modified>
  <cp:category/>
  <cp:version/>
  <cp:contentType/>
  <cp:contentStatus/>
</cp:coreProperties>
</file>